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ollm001\OneDrive - Malta Information Technology Agency\Desktop\"/>
    </mc:Choice>
  </mc:AlternateContent>
  <bookViews>
    <workbookView xWindow="0" yWindow="0" windowWidth="20490" windowHeight="7620"/>
  </bookViews>
  <sheets>
    <sheet name="Sheet1" sheetId="1" r:id="rId1"/>
    <sheet name="Sheet2" sheetId="2" state="veryHidden" r:id="rId2"/>
  </sheets>
  <definedNames>
    <definedName name="_xlnm._FilterDatabase" localSheetId="0" hidden="1">Sheet1!$A$7:$L$16</definedName>
    <definedName name="EQO">Sheet2!$A$10:$B$11</definedName>
    <definedName name="icreases" comment="20 to 17" localSheetId="1">Sheet2!$F$23:$F$26</definedName>
    <definedName name="pollutant">Sheet2!$A$1:$A$2</definedName>
    <definedName name="pollutants">Sheet2!$A$1:$A$2</definedName>
  </definedNames>
  <calcPr calcId="162913"/>
</workbook>
</file>

<file path=xl/calcChain.xml><?xml version="1.0" encoding="utf-8"?>
<calcChain xmlns="http://schemas.openxmlformats.org/spreadsheetml/2006/main">
  <c r="C10" i="1" l="1"/>
  <c r="C9" i="1"/>
  <c r="E7" i="1" l="1"/>
  <c r="B3" i="1" l="1"/>
  <c r="C15" i="1" l="1"/>
  <c r="C16" i="1"/>
  <c r="D13" i="1"/>
  <c r="C12" i="1"/>
  <c r="E9" i="1"/>
  <c r="D15" i="1"/>
  <c r="D14" i="1"/>
  <c r="C13" i="1"/>
  <c r="C14" i="1"/>
  <c r="G9" i="1"/>
  <c r="K9" i="1"/>
  <c r="I9" i="1"/>
  <c r="C5" i="1"/>
  <c r="B16" i="1"/>
  <c r="B14" i="1"/>
  <c r="B15" i="1"/>
  <c r="B13" i="1"/>
  <c r="B12" i="1"/>
  <c r="D5" i="1"/>
  <c r="A18" i="1" s="1"/>
  <c r="O3" i="1" l="1"/>
  <c r="O2" i="1"/>
</calcChain>
</file>

<file path=xl/sharedStrings.xml><?xml version="1.0" encoding="utf-8"?>
<sst xmlns="http://schemas.openxmlformats.org/spreadsheetml/2006/main" count="46" uniqueCount="28">
  <si>
    <t>Pollutant</t>
  </si>
  <si>
    <t>Annual</t>
  </si>
  <si>
    <r>
      <t>90.4</t>
    </r>
    <r>
      <rPr>
        <vertAlign val="superscript"/>
        <sz val="11"/>
        <color theme="1"/>
        <rFont val="Calibri"/>
        <family val="2"/>
        <scheme val="minor"/>
      </rPr>
      <t xml:space="preserve">th </t>
    </r>
    <r>
      <rPr>
        <sz val="11"/>
        <color theme="1"/>
        <rFont val="Calibri"/>
        <family val="2"/>
        <scheme val="minor"/>
      </rPr>
      <t>percentile</t>
    </r>
  </si>
  <si>
    <t>Environmental Objective</t>
  </si>
  <si>
    <t>Environmental objective in Year of assessment</t>
  </si>
  <si>
    <t>SUBSTANTIAL</t>
  </si>
  <si>
    <t>MODERATE</t>
  </si>
  <si>
    <t>SLIGHT</t>
  </si>
  <si>
    <t>NEGLIGIBLE</t>
  </si>
  <si>
    <t>Limit</t>
  </si>
  <si>
    <t>change</t>
  </si>
  <si>
    <r>
      <t>ALV = annual limit value (40</t>
    </r>
    <r>
      <rPr>
        <sz val="10"/>
        <color theme="1"/>
        <rFont val="Calibri"/>
        <family val="2"/>
      </rPr>
      <t>µ</t>
    </r>
    <r>
      <rPr>
        <sz val="10"/>
        <color theme="1"/>
        <rFont val="Verdana"/>
        <family val="2"/>
      </rPr>
      <t>g/m</t>
    </r>
    <r>
      <rPr>
        <vertAlign val="superscript"/>
        <sz val="10"/>
        <color theme="1"/>
        <rFont val="Verdana"/>
        <family val="2"/>
      </rPr>
      <t>3</t>
    </r>
    <r>
      <rPr>
        <sz val="10"/>
        <color theme="1"/>
        <rFont val="Verdana"/>
        <family val="2"/>
      </rPr>
      <t>) for both NO</t>
    </r>
    <r>
      <rPr>
        <vertAlign val="subscript"/>
        <sz val="10"/>
        <color theme="1"/>
        <rFont val="Verdana"/>
        <family val="2"/>
      </rPr>
      <t>2</t>
    </r>
    <r>
      <rPr>
        <sz val="10"/>
        <color theme="1"/>
        <rFont val="Verdana"/>
        <family val="2"/>
      </rPr>
      <t xml:space="preserve"> and PM</t>
    </r>
    <r>
      <rPr>
        <vertAlign val="subscript"/>
        <sz val="10"/>
        <color theme="1"/>
        <rFont val="Verdana"/>
        <family val="2"/>
      </rPr>
      <t>10</t>
    </r>
    <r>
      <rPr>
        <sz val="10"/>
        <color theme="1"/>
        <rFont val="Verdana"/>
        <family val="2"/>
      </rPr>
      <t xml:space="preserve">.    </t>
    </r>
  </si>
  <si>
    <r>
      <t>PCT = 90.4</t>
    </r>
    <r>
      <rPr>
        <vertAlign val="superscript"/>
        <sz val="10"/>
        <color theme="1"/>
        <rFont val="Verdana"/>
        <family val="2"/>
      </rPr>
      <t>th</t>
    </r>
    <r>
      <rPr>
        <sz val="10"/>
        <color theme="1"/>
        <rFont val="Verdana"/>
        <family val="2"/>
      </rPr>
      <t xml:space="preserve"> percentile of the daily averages for PM10 (50</t>
    </r>
    <r>
      <rPr>
        <sz val="10"/>
        <color theme="1"/>
        <rFont val="Calibri"/>
        <family val="2"/>
      </rPr>
      <t>µ</t>
    </r>
    <r>
      <rPr>
        <sz val="10"/>
        <color theme="1"/>
        <rFont val="Verdana"/>
        <family val="2"/>
      </rPr>
      <t>g/m</t>
    </r>
    <r>
      <rPr>
        <vertAlign val="superscript"/>
        <sz val="10"/>
        <color theme="1"/>
        <rFont val="Verdana"/>
        <family val="2"/>
      </rPr>
      <t>3</t>
    </r>
    <r>
      <rPr>
        <sz val="10"/>
        <color theme="1"/>
        <rFont val="Verdana"/>
        <family val="2"/>
      </rPr>
      <t>).</t>
    </r>
  </si>
  <si>
    <r>
      <t>NO</t>
    </r>
    <r>
      <rPr>
        <vertAlign val="subscript"/>
        <sz val="11"/>
        <color theme="1"/>
        <rFont val="Calibri"/>
        <family val="2"/>
        <scheme val="minor"/>
      </rPr>
      <t>2</t>
    </r>
  </si>
  <si>
    <r>
      <t>PM</t>
    </r>
    <r>
      <rPr>
        <vertAlign val="subscript"/>
        <sz val="11"/>
        <color theme="1"/>
        <rFont val="Calibri"/>
        <family val="2"/>
        <scheme val="minor"/>
      </rPr>
      <t>10</t>
    </r>
  </si>
  <si>
    <r>
      <rPr>
        <sz val="10"/>
        <color theme="1"/>
        <rFont val="Symbol"/>
        <family val="1"/>
        <charset val="2"/>
      </rPr>
      <t>m</t>
    </r>
    <r>
      <rPr>
        <sz val="10"/>
        <color theme="1"/>
        <rFont val="Verdana"/>
        <family val="2"/>
      </rPr>
      <t>g/m</t>
    </r>
    <r>
      <rPr>
        <vertAlign val="superscript"/>
        <sz val="10"/>
        <color theme="1"/>
        <rFont val="Verdana"/>
        <family val="2"/>
      </rPr>
      <t>3</t>
    </r>
  </si>
  <si>
    <t>Basline concentration</t>
  </si>
  <si>
    <t>75 % or less</t>
  </si>
  <si>
    <t>76 to 94%</t>
  </si>
  <si>
    <t>95 to 102%</t>
  </si>
  <si>
    <t>103 to 109%</t>
  </si>
  <si>
    <t>110% or more</t>
  </si>
  <si>
    <t>% calculation rounded to UK rules</t>
  </si>
  <si>
    <t xml:space="preserve">Upper </t>
  </si>
  <si>
    <t>Lower</t>
  </si>
  <si>
    <t xml:space="preserve">Note: The values inserted for the baseline concentration and the change are being converted into percentages in relation to the selected limit value and rounded to the nearest whole percentage. The concentration ranges in cells D12 to C16 and in row 9 are discrete values based on whole percentages and after rounding has been applied. </t>
  </si>
  <si>
    <t>ALV</t>
  </si>
  <si>
    <t>NO2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</si>
</sst>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11"/>
      <color theme="1"/>
      <name val="Verdana"/>
      <family val="2"/>
    </font>
    <font>
      <b/>
      <sz val="20"/>
      <color theme="1"/>
      <name val="Verdana"/>
      <family val="2"/>
    </font>
    <font>
      <sz val="10"/>
      <color theme="1"/>
      <name val="Verdana"/>
      <family val="2"/>
    </font>
    <font>
      <b/>
      <sz val="11"/>
      <color rgb="FFFF0000"/>
      <name val="Verdana"/>
      <family val="2"/>
    </font>
    <font>
      <b/>
      <sz val="11"/>
      <color theme="9" tint="-0.249977111117893"/>
      <name val="Verdana"/>
      <family val="2"/>
    </font>
    <font>
      <b/>
      <sz val="11"/>
      <color theme="5" tint="0.59999389629810485"/>
      <name val="Verdana"/>
      <family val="2"/>
    </font>
    <font>
      <b/>
      <sz val="11"/>
      <color theme="6" tint="-0.249977111117893"/>
      <name val="Verdana"/>
      <family val="2"/>
    </font>
    <font>
      <sz val="8"/>
      <color theme="1"/>
      <name val="Verdana"/>
      <family val="2"/>
    </font>
    <font>
      <sz val="11"/>
      <color rgb="FFC00000"/>
      <name val="Verdana"/>
      <family val="2"/>
    </font>
    <font>
      <b/>
      <sz val="18"/>
      <color rgb="FFC00000"/>
      <name val="Verdana"/>
      <family val="2"/>
    </font>
    <font>
      <b/>
      <sz val="10"/>
      <color theme="1"/>
      <name val="Verdana"/>
      <family val="2"/>
    </font>
    <font>
      <b/>
      <sz val="11"/>
      <color theme="1" tint="0.34998626667073579"/>
      <name val="Verdana"/>
      <family val="2"/>
    </font>
    <font>
      <b/>
      <sz val="11"/>
      <color theme="1" tint="0.34998626667073579"/>
      <name val="Calibri"/>
      <family val="2"/>
      <scheme val="minor"/>
    </font>
    <font>
      <b/>
      <sz val="8"/>
      <color theme="1" tint="0.34998626667073579"/>
      <name val="Verdana"/>
      <family val="2"/>
    </font>
    <font>
      <sz val="11"/>
      <name val="Verdana"/>
      <family val="2"/>
    </font>
    <font>
      <sz val="10"/>
      <color theme="1"/>
      <name val="Calibri"/>
      <family val="2"/>
    </font>
    <font>
      <vertAlign val="superscript"/>
      <sz val="10"/>
      <color theme="1"/>
      <name val="Verdana"/>
      <family val="2"/>
    </font>
    <font>
      <vertAlign val="subscript"/>
      <sz val="10"/>
      <color theme="1"/>
      <name val="Verdana"/>
      <family val="2"/>
    </font>
    <font>
      <vertAlign val="subscript"/>
      <sz val="11"/>
      <color theme="1"/>
      <name val="Calibri"/>
      <family val="2"/>
      <scheme val="minor"/>
    </font>
    <font>
      <sz val="10"/>
      <color theme="1"/>
      <name val="Symbol"/>
      <family val="1"/>
      <charset val="2"/>
    </font>
    <font>
      <b/>
      <sz val="11"/>
      <color rgb="FFC00000"/>
      <name val="Verdana"/>
      <family val="2"/>
    </font>
    <font>
      <b/>
      <sz val="9"/>
      <name val="Verdana"/>
      <family val="2"/>
    </font>
    <font>
      <b/>
      <sz val="10"/>
      <name val="Verdana"/>
      <family val="2"/>
    </font>
    <font>
      <b/>
      <sz val="11"/>
      <color theme="1"/>
      <name val="Calibri"/>
      <family val="2"/>
      <scheme val="minor"/>
    </font>
    <font>
      <sz val="11"/>
      <color theme="1" tint="0.34998626667073579"/>
      <name val="Calibri"/>
      <family val="2"/>
      <scheme val="minor"/>
    </font>
    <font>
      <b/>
      <sz val="11"/>
      <color theme="1"/>
      <name val="Verdana"/>
      <family val="2"/>
    </font>
    <font>
      <b/>
      <i/>
      <sz val="9"/>
      <color theme="1"/>
      <name val="Verdana"/>
      <family val="2"/>
    </font>
  </fonts>
  <fills count="6">
    <fill>
      <patternFill patternType="none"/>
    </fill>
    <fill>
      <patternFill patternType="gray125"/>
    </fill>
    <fill>
      <patternFill patternType="solid">
        <fgColor theme="3" tint="0.59999389629810485"/>
        <bgColor indexed="64"/>
      </patternFill>
    </fill>
    <fill>
      <patternFill patternType="solid">
        <fgColor theme="4" tint="0.39994506668294322"/>
        <bgColor indexed="64"/>
      </patternFill>
    </fill>
    <fill>
      <patternFill patternType="solid">
        <fgColor theme="4"/>
        <bgColor indexed="64"/>
      </patternFill>
    </fill>
    <fill>
      <patternFill patternType="solid">
        <fgColor theme="0"/>
        <bgColor indexed="64"/>
      </patternFill>
    </fill>
  </fills>
  <borders count="53">
    <border>
      <left/>
      <right/>
      <top/>
      <bottom/>
      <diagonal/>
    </border>
    <border>
      <left style="thick">
        <color theme="4"/>
      </left>
      <right/>
      <top style="thick">
        <color theme="4"/>
      </top>
      <bottom/>
      <diagonal/>
    </border>
    <border>
      <left/>
      <right/>
      <top style="thick">
        <color theme="4"/>
      </top>
      <bottom/>
      <diagonal/>
    </border>
    <border>
      <left style="thick">
        <color theme="4"/>
      </left>
      <right style="thick">
        <color rgb="FF0070C0"/>
      </right>
      <top/>
      <bottom style="thick">
        <color rgb="FF0070C0"/>
      </bottom>
      <diagonal/>
    </border>
    <border>
      <left style="thick">
        <color rgb="FF0070C0"/>
      </left>
      <right style="thick">
        <color rgb="FF0070C0"/>
      </right>
      <top/>
      <bottom style="thick">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ck">
        <color rgb="FF0070C0"/>
      </right>
      <top style="thick">
        <color rgb="FF0070C0"/>
      </top>
      <bottom/>
      <diagonal/>
    </border>
    <border>
      <left/>
      <right/>
      <top/>
      <bottom style="thin">
        <color indexed="64"/>
      </bottom>
      <diagonal/>
    </border>
    <border>
      <left style="thick">
        <color theme="4"/>
      </left>
      <right/>
      <top/>
      <bottom style="medium">
        <color theme="4"/>
      </bottom>
      <diagonal/>
    </border>
    <border>
      <left/>
      <right/>
      <top/>
      <bottom style="medium">
        <color theme="4"/>
      </bottom>
      <diagonal/>
    </border>
    <border>
      <left/>
      <right style="thick">
        <color rgb="FF0070C0"/>
      </right>
      <top/>
      <bottom style="medium">
        <color theme="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4" tint="-0.24994659260841701"/>
      </top>
      <bottom/>
      <diagonal/>
    </border>
    <border>
      <left style="medium">
        <color theme="4" tint="-0.24994659260841701"/>
      </left>
      <right style="medium">
        <color theme="4" tint="-0.24994659260841701"/>
      </right>
      <top/>
      <bottom style="medium">
        <color theme="4" tint="-0.24994659260841701"/>
      </bottom>
      <diagonal/>
    </border>
    <border>
      <left style="thick">
        <color theme="4"/>
      </left>
      <right/>
      <top style="medium">
        <color theme="4"/>
      </top>
      <bottom style="hair">
        <color theme="4"/>
      </bottom>
      <diagonal/>
    </border>
    <border>
      <left/>
      <right style="medium">
        <color theme="4"/>
      </right>
      <top style="medium">
        <color theme="4"/>
      </top>
      <bottom style="hair">
        <color theme="4"/>
      </bottom>
      <diagonal/>
    </border>
    <border>
      <left style="thick">
        <color theme="4"/>
      </left>
      <right/>
      <top style="hair">
        <color theme="4"/>
      </top>
      <bottom style="hair">
        <color theme="4"/>
      </bottom>
      <diagonal/>
    </border>
    <border>
      <left/>
      <right style="medium">
        <color theme="4"/>
      </right>
      <top style="hair">
        <color theme="4"/>
      </top>
      <bottom style="hair">
        <color theme="4"/>
      </bottom>
      <diagonal/>
    </border>
    <border>
      <left style="thick">
        <color theme="4"/>
      </left>
      <right/>
      <top style="hair">
        <color theme="4"/>
      </top>
      <bottom style="thick">
        <color theme="4"/>
      </bottom>
      <diagonal/>
    </border>
    <border>
      <left/>
      <right style="medium">
        <color theme="4"/>
      </right>
      <top style="hair">
        <color theme="4"/>
      </top>
      <bottom style="thick">
        <color theme="4"/>
      </bottom>
      <diagonal/>
    </border>
    <border>
      <left/>
      <right style="thick">
        <color theme="4"/>
      </right>
      <top style="medium">
        <color theme="4"/>
      </top>
      <bottom style="hair">
        <color theme="4"/>
      </bottom>
      <diagonal/>
    </border>
    <border>
      <left/>
      <right style="thick">
        <color theme="4"/>
      </right>
      <top style="hair">
        <color theme="4"/>
      </top>
      <bottom style="hair">
        <color theme="4"/>
      </bottom>
      <diagonal/>
    </border>
    <border>
      <left/>
      <right style="thick">
        <color theme="4"/>
      </right>
      <top style="hair">
        <color theme="4"/>
      </top>
      <bottom style="thick">
        <color theme="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thick">
        <color theme="4"/>
      </left>
      <right/>
      <top/>
      <bottom style="hair">
        <color theme="4"/>
      </bottom>
      <diagonal/>
    </border>
    <border>
      <left/>
      <right style="thick">
        <color theme="4"/>
      </right>
      <top/>
      <bottom style="hair">
        <color theme="4"/>
      </bottom>
      <diagonal/>
    </border>
    <border>
      <left style="thick">
        <color rgb="FF0070C0"/>
      </left>
      <right/>
      <top style="thick">
        <color rgb="FF0070C0"/>
      </top>
      <bottom/>
      <diagonal/>
    </border>
    <border>
      <left style="thick">
        <color rgb="FF0070C0"/>
      </left>
      <right/>
      <top/>
      <bottom style="thick">
        <color rgb="FF0070C0"/>
      </bottom>
      <diagonal/>
    </border>
    <border>
      <left/>
      <right style="thick">
        <color rgb="FF0070C0"/>
      </right>
      <top/>
      <bottom style="thick">
        <color rgb="FF0070C0"/>
      </bottom>
      <diagonal/>
    </border>
    <border>
      <left/>
      <right style="thick">
        <color theme="4"/>
      </right>
      <top style="thick">
        <color theme="4"/>
      </top>
      <bottom/>
      <diagonal/>
    </border>
    <border>
      <left style="medium">
        <color theme="4"/>
      </left>
      <right/>
      <top style="thick">
        <color theme="4"/>
      </top>
      <bottom/>
      <diagonal/>
    </border>
    <border>
      <left style="medium">
        <color theme="4"/>
      </left>
      <right/>
      <top/>
      <bottom style="medium">
        <color theme="4"/>
      </bottom>
      <diagonal/>
    </border>
    <border>
      <left/>
      <right style="thick">
        <color theme="4"/>
      </right>
      <top/>
      <bottom style="medium">
        <color theme="4"/>
      </bottom>
      <diagonal/>
    </border>
    <border>
      <left style="medium">
        <color theme="4"/>
      </left>
      <right/>
      <top style="medium">
        <color theme="4"/>
      </top>
      <bottom style="hair">
        <color theme="4"/>
      </bottom>
      <diagonal/>
    </border>
    <border>
      <left style="medium">
        <color theme="4"/>
      </left>
      <right/>
      <top style="hair">
        <color theme="4"/>
      </top>
      <bottom style="hair">
        <color theme="4"/>
      </bottom>
      <diagonal/>
    </border>
    <border>
      <left style="medium">
        <color theme="4"/>
      </left>
      <right/>
      <top style="hair">
        <color theme="4"/>
      </top>
      <bottom style="thick">
        <color theme="4"/>
      </bottom>
      <diagonal/>
    </border>
    <border>
      <left style="thick">
        <color theme="4"/>
      </left>
      <right/>
      <top style="thick">
        <color theme="4"/>
      </top>
      <bottom style="thick">
        <color theme="4"/>
      </bottom>
      <diagonal/>
    </border>
    <border>
      <left/>
      <right style="thick">
        <color theme="4"/>
      </right>
      <top style="thick">
        <color theme="4"/>
      </top>
      <bottom style="thick">
        <color theme="4"/>
      </bottom>
      <diagonal/>
    </border>
  </borders>
  <cellStyleXfs count="1">
    <xf numFmtId="0" fontId="0" fillId="0" borderId="0"/>
  </cellStyleXfs>
  <cellXfs count="110">
    <xf numFmtId="0" fontId="0" fillId="0" borderId="0" xfId="0"/>
    <xf numFmtId="0" fontId="0" fillId="0" borderId="0" xfId="0" applyAlignment="1">
      <alignment wrapText="1"/>
    </xf>
    <xf numFmtId="0" fontId="0" fillId="0" borderId="0" xfId="0" applyAlignment="1">
      <alignment horizontal="center"/>
    </xf>
    <xf numFmtId="0" fontId="3" fillId="0" borderId="0" xfId="0" applyFont="1"/>
    <xf numFmtId="0" fontId="3" fillId="2" borderId="0" xfId="0" applyFont="1" applyFill="1"/>
    <xf numFmtId="0" fontId="3" fillId="2" borderId="11" xfId="0" applyFont="1" applyFill="1" applyBorder="1"/>
    <xf numFmtId="0" fontId="3" fillId="2" borderId="14" xfId="0" applyFont="1" applyFill="1" applyBorder="1"/>
    <xf numFmtId="0" fontId="3" fillId="2" borderId="15" xfId="0" applyFont="1" applyFill="1" applyBorder="1"/>
    <xf numFmtId="0" fontId="0" fillId="0" borderId="0" xfId="0" applyFill="1" applyAlignment="1">
      <alignment horizontal="center"/>
    </xf>
    <xf numFmtId="0" fontId="3" fillId="0" borderId="0" xfId="0" applyFont="1" applyAlignment="1">
      <alignment vertical="top" wrapText="1"/>
    </xf>
    <xf numFmtId="0" fontId="3" fillId="5" borderId="0" xfId="0" applyFont="1" applyFill="1"/>
    <xf numFmtId="0" fontId="3" fillId="0" borderId="36" xfId="0" applyFont="1" applyBorder="1"/>
    <xf numFmtId="0" fontId="3" fillId="5" borderId="36" xfId="0" applyFont="1" applyFill="1" applyBorder="1"/>
    <xf numFmtId="0" fontId="10" fillId="0" borderId="24" xfId="0" applyFont="1" applyBorder="1" applyAlignment="1" applyProtection="1">
      <alignment horizontal="center" wrapText="1"/>
      <protection locked="0"/>
    </xf>
    <xf numFmtId="0" fontId="5" fillId="0" borderId="24"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13" fillId="4" borderId="0" xfId="0" applyFont="1" applyFill="1" applyProtection="1"/>
    <xf numFmtId="0" fontId="5" fillId="0" borderId="24" xfId="0" applyFont="1" applyBorder="1" applyAlignment="1" applyProtection="1">
      <alignment horizontal="center"/>
    </xf>
    <xf numFmtId="0" fontId="5" fillId="0" borderId="25" xfId="0" applyFont="1" applyBorder="1" applyAlignment="1" applyProtection="1">
      <alignment horizontal="center"/>
    </xf>
    <xf numFmtId="0" fontId="13" fillId="4" borderId="0" xfId="0" applyFont="1" applyFill="1" applyAlignment="1" applyProtection="1">
      <alignment vertical="top" wrapText="1"/>
    </xf>
    <xf numFmtId="0" fontId="3" fillId="5" borderId="0" xfId="0" applyFont="1" applyFill="1" applyProtection="1"/>
    <xf numFmtId="0" fontId="3" fillId="2" borderId="1" xfId="0" applyFont="1" applyFill="1" applyBorder="1" applyProtection="1"/>
    <xf numFmtId="0" fontId="3" fillId="2" borderId="2" xfId="0" applyFont="1" applyFill="1" applyBorder="1" applyProtection="1"/>
    <xf numFmtId="0" fontId="3" fillId="2" borderId="13" xfId="0" applyFont="1" applyFill="1" applyBorder="1" applyProtection="1"/>
    <xf numFmtId="0" fontId="3" fillId="2" borderId="14" xfId="0" applyFont="1" applyFill="1" applyBorder="1" applyProtection="1"/>
    <xf numFmtId="0" fontId="3" fillId="0" borderId="27" xfId="0" applyFont="1" applyBorder="1" applyProtection="1"/>
    <xf numFmtId="0" fontId="3" fillId="0" borderId="29" xfId="0" applyFont="1" applyBorder="1" applyProtection="1"/>
    <xf numFmtId="0" fontId="3" fillId="0" borderId="31" xfId="0" applyFont="1" applyBorder="1" applyProtection="1"/>
    <xf numFmtId="0" fontId="3" fillId="0" borderId="0" xfId="0" applyFont="1" applyProtection="1"/>
    <xf numFmtId="0" fontId="17" fillId="0" borderId="0" xfId="0" applyFont="1" applyBorder="1" applyAlignment="1" applyProtection="1">
      <alignment horizontal="center"/>
    </xf>
    <xf numFmtId="0" fontId="11" fillId="0" borderId="0" xfId="0" applyFont="1" applyAlignment="1" applyProtection="1">
      <alignment horizontal="center"/>
    </xf>
    <xf numFmtId="0" fontId="3" fillId="0" borderId="0" xfId="0" applyFont="1" applyBorder="1" applyAlignment="1" applyProtection="1">
      <alignment horizontal="center"/>
    </xf>
    <xf numFmtId="0" fontId="3" fillId="0" borderId="0" xfId="0" applyFont="1" applyAlignment="1" applyProtection="1">
      <alignment horizontal="center"/>
    </xf>
    <xf numFmtId="0" fontId="0" fillId="0" borderId="0" xfId="0" applyAlignment="1" applyProtection="1">
      <alignment horizontal="center"/>
    </xf>
    <xf numFmtId="0" fontId="3" fillId="0" borderId="0" xfId="0" applyFont="1" applyBorder="1" applyAlignment="1" applyProtection="1">
      <alignment horizontal="right"/>
    </xf>
    <xf numFmtId="0" fontId="3" fillId="0" borderId="26" xfId="0" applyFont="1" applyBorder="1" applyAlignment="1" applyProtection="1">
      <alignment horizontal="center"/>
    </xf>
    <xf numFmtId="0" fontId="3" fillId="0" borderId="28" xfId="0" applyFont="1" applyBorder="1" applyAlignment="1" applyProtection="1">
      <alignment horizontal="center"/>
    </xf>
    <xf numFmtId="0" fontId="3" fillId="0" borderId="30" xfId="0" applyFont="1" applyBorder="1" applyAlignment="1" applyProtection="1">
      <alignment horizontal="center"/>
    </xf>
    <xf numFmtId="0" fontId="13" fillId="5" borderId="23" xfId="0" applyFont="1" applyFill="1" applyBorder="1" applyProtection="1">
      <protection locked="0"/>
    </xf>
    <xf numFmtId="0" fontId="23" fillId="0" borderId="23" xfId="0" applyFont="1" applyBorder="1" applyAlignment="1" applyProtection="1">
      <alignment horizontal="center" vertical="center"/>
      <protection locked="0"/>
    </xf>
    <xf numFmtId="0" fontId="23" fillId="0" borderId="0" xfId="0" applyFont="1" applyBorder="1" applyAlignment="1" applyProtection="1">
      <alignment vertical="center"/>
      <protection locked="0"/>
    </xf>
    <xf numFmtId="0" fontId="24" fillId="0" borderId="0" xfId="0" applyFont="1" applyBorder="1" applyAlignment="1" applyProtection="1">
      <alignment wrapText="1"/>
    </xf>
    <xf numFmtId="0" fontId="3" fillId="2" borderId="41" xfId="0" applyFont="1" applyFill="1" applyBorder="1"/>
    <xf numFmtId="0" fontId="3" fillId="2" borderId="42" xfId="0" applyFont="1" applyFill="1" applyBorder="1"/>
    <xf numFmtId="0" fontId="3" fillId="2" borderId="43" xfId="0" applyFont="1" applyFill="1" applyBorder="1"/>
    <xf numFmtId="0" fontId="15" fillId="2" borderId="8" xfId="0" applyFont="1" applyFill="1" applyBorder="1" applyAlignment="1">
      <alignment vertical="center"/>
    </xf>
    <xf numFmtId="0" fontId="15" fillId="2" borderId="9" xfId="0" applyFont="1" applyFill="1" applyBorder="1" applyAlignment="1">
      <alignment vertical="center"/>
    </xf>
    <xf numFmtId="0" fontId="15" fillId="2" borderId="10" xfId="0" applyFont="1" applyFill="1" applyBorder="1" applyAlignment="1">
      <alignment vertical="center"/>
    </xf>
    <xf numFmtId="0" fontId="28" fillId="2" borderId="46" xfId="0" applyFont="1" applyFill="1" applyBorder="1" applyAlignment="1">
      <alignment horizontal="center"/>
    </xf>
    <xf numFmtId="0" fontId="28" fillId="2" borderId="47" xfId="0" applyFont="1" applyFill="1" applyBorder="1"/>
    <xf numFmtId="0" fontId="3" fillId="0" borderId="48" xfId="0" applyFont="1" applyBorder="1"/>
    <xf numFmtId="0" fontId="3" fillId="0" borderId="32" xfId="0" applyFont="1" applyBorder="1"/>
    <xf numFmtId="0" fontId="3" fillId="0" borderId="49" xfId="0" applyFont="1" applyBorder="1"/>
    <xf numFmtId="0" fontId="3" fillId="0" borderId="33" xfId="0" applyFont="1" applyBorder="1"/>
    <xf numFmtId="0" fontId="3" fillId="0" borderId="50" xfId="0" applyFont="1" applyBorder="1"/>
    <xf numFmtId="0" fontId="3" fillId="0" borderId="34" xfId="0" applyFont="1" applyBorder="1"/>
    <xf numFmtId="0" fontId="29" fillId="0" borderId="0" xfId="0" applyFont="1" applyAlignment="1" applyProtection="1">
      <alignment horizontal="left" wrapText="1"/>
    </xf>
    <xf numFmtId="0" fontId="7" fillId="0" borderId="0" xfId="0" applyFont="1" applyBorder="1" applyAlignment="1" applyProtection="1">
      <alignment horizontal="center"/>
    </xf>
    <xf numFmtId="0" fontId="9"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35" xfId="0" applyFont="1" applyBorder="1" applyAlignment="1" applyProtection="1">
      <alignment horizontal="center"/>
    </xf>
    <xf numFmtId="0" fontId="6" fillId="0" borderId="36" xfId="0" applyFont="1" applyBorder="1" applyAlignment="1" applyProtection="1">
      <alignment horizontal="center"/>
    </xf>
    <xf numFmtId="0" fontId="7" fillId="0" borderId="28" xfId="0" applyFont="1" applyBorder="1" applyAlignment="1">
      <alignment horizontal="center"/>
    </xf>
    <xf numFmtId="0" fontId="7" fillId="0" borderId="33" xfId="0" applyFont="1" applyBorder="1" applyAlignment="1">
      <alignment horizontal="center"/>
    </xf>
    <xf numFmtId="0" fontId="7" fillId="0" borderId="30" xfId="0" applyFont="1" applyBorder="1" applyAlignment="1">
      <alignment horizontal="center"/>
    </xf>
    <xf numFmtId="0" fontId="7" fillId="0" borderId="34" xfId="0" applyFont="1" applyBorder="1" applyAlignment="1">
      <alignment horizontal="center"/>
    </xf>
    <xf numFmtId="0" fontId="8" fillId="0" borderId="28" xfId="0" applyFont="1" applyBorder="1" applyAlignment="1">
      <alignment horizontal="center"/>
    </xf>
    <xf numFmtId="0" fontId="8" fillId="0" borderId="33" xfId="0" applyFont="1" applyBorder="1" applyAlignment="1">
      <alignment horizontal="center"/>
    </xf>
    <xf numFmtId="0" fontId="8" fillId="0" borderId="30" xfId="0" applyFont="1" applyBorder="1" applyAlignment="1">
      <alignment horizontal="center"/>
    </xf>
    <xf numFmtId="0" fontId="8" fillId="0" borderId="34" xfId="0" applyFont="1" applyBorder="1" applyAlignment="1">
      <alignment horizontal="center"/>
    </xf>
    <xf numFmtId="0" fontId="9" fillId="0" borderId="28" xfId="0" applyFont="1" applyBorder="1" applyAlignment="1">
      <alignment horizontal="center"/>
    </xf>
    <xf numFmtId="0" fontId="9" fillId="0" borderId="33" xfId="0" applyFont="1" applyBorder="1" applyAlignment="1">
      <alignment horizontal="center"/>
    </xf>
    <xf numFmtId="0" fontId="9" fillId="0" borderId="30" xfId="0" applyFont="1" applyBorder="1" applyAlignment="1">
      <alignment horizontal="center"/>
    </xf>
    <xf numFmtId="0" fontId="9" fillId="0" borderId="34" xfId="0" applyFont="1" applyBorder="1" applyAlignment="1">
      <alignment horizontal="center"/>
    </xf>
    <xf numFmtId="0" fontId="6" fillId="0" borderId="26" xfId="0" applyFont="1" applyBorder="1" applyAlignment="1">
      <alignment horizontal="center"/>
    </xf>
    <xf numFmtId="0" fontId="6" fillId="0" borderId="32"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28" fillId="2" borderId="45" xfId="0" applyFont="1" applyFill="1" applyBorder="1" applyAlignment="1">
      <alignment horizontal="center"/>
    </xf>
    <xf numFmtId="0" fontId="26" fillId="2" borderId="44" xfId="0" applyFont="1" applyFill="1" applyBorder="1" applyAlignment="1"/>
    <xf numFmtId="0" fontId="5" fillId="2" borderId="4" xfId="0" applyFont="1" applyFill="1" applyBorder="1" applyAlignment="1">
      <alignment horizontal="center" vertical="center"/>
    </xf>
    <xf numFmtId="0" fontId="2" fillId="2" borderId="4" xfId="0" applyFont="1" applyFill="1" applyBorder="1" applyAlignment="1">
      <alignment horizontal="center" vertical="center"/>
    </xf>
    <xf numFmtId="0" fontId="5" fillId="3" borderId="16" xfId="0" applyFont="1" applyFill="1" applyBorder="1" applyAlignment="1">
      <alignment vertical="top" wrapText="1"/>
    </xf>
    <xf numFmtId="0" fontId="5" fillId="3" borderId="17" xfId="0" applyFont="1" applyFill="1" applyBorder="1" applyAlignment="1">
      <alignment vertical="top" wrapText="1"/>
    </xf>
    <xf numFmtId="0" fontId="5" fillId="3" borderId="18" xfId="0" applyFont="1" applyFill="1" applyBorder="1" applyAlignment="1">
      <alignment vertical="top" wrapText="1"/>
    </xf>
    <xf numFmtId="0" fontId="2" fillId="3" borderId="19" xfId="0" applyFont="1" applyFill="1" applyBorder="1" applyAlignment="1">
      <alignment vertical="top" wrapText="1"/>
    </xf>
    <xf numFmtId="0" fontId="2" fillId="3" borderId="0" xfId="0" applyFont="1" applyFill="1" applyBorder="1" applyAlignment="1">
      <alignment vertical="top" wrapText="1"/>
    </xf>
    <xf numFmtId="0" fontId="2" fillId="3" borderId="20" xfId="0" applyFont="1" applyFill="1" applyBorder="1" applyAlignment="1">
      <alignment vertical="top" wrapText="1"/>
    </xf>
    <xf numFmtId="0" fontId="5" fillId="3" borderId="19" xfId="0" applyFont="1" applyFill="1" applyBorder="1" applyAlignment="1">
      <alignment vertical="top" wrapText="1"/>
    </xf>
    <xf numFmtId="0" fontId="5" fillId="3" borderId="0" xfId="0" applyFont="1" applyFill="1" applyBorder="1" applyAlignment="1">
      <alignment vertical="top" wrapText="1"/>
    </xf>
    <xf numFmtId="0" fontId="5" fillId="3" borderId="20" xfId="0" applyFont="1" applyFill="1" applyBorder="1" applyAlignment="1">
      <alignment vertical="top" wrapText="1"/>
    </xf>
    <xf numFmtId="0" fontId="5" fillId="3" borderId="21" xfId="0" applyFont="1" applyFill="1" applyBorder="1" applyAlignment="1">
      <alignment vertical="top" wrapText="1"/>
    </xf>
    <xf numFmtId="0" fontId="5" fillId="3" borderId="12" xfId="0" applyFont="1" applyFill="1" applyBorder="1" applyAlignment="1">
      <alignment vertical="top" wrapText="1"/>
    </xf>
    <xf numFmtId="0" fontId="5" fillId="3" borderId="22" xfId="0" applyFont="1" applyFill="1" applyBorder="1" applyAlignment="1">
      <alignment vertical="top" wrapText="1"/>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16" fillId="2" borderId="51" xfId="0" applyFont="1" applyFill="1" applyBorder="1" applyAlignment="1" applyProtection="1">
      <alignment horizontal="center" wrapText="1"/>
    </xf>
    <xf numFmtId="0" fontId="14" fillId="2" borderId="52" xfId="0" applyFont="1" applyFill="1" applyBorder="1" applyAlignment="1" applyProtection="1">
      <alignment horizontal="center" wrapText="1"/>
    </xf>
    <xf numFmtId="0" fontId="5" fillId="2" borderId="3" xfId="0" applyFont="1" applyFill="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25" fillId="0" borderId="37" xfId="0" applyFont="1" applyBorder="1" applyAlignment="1" applyProtection="1">
      <alignment horizontal="center" wrapText="1"/>
    </xf>
    <xf numFmtId="0" fontId="25" fillId="0" borderId="38" xfId="0" applyFont="1" applyBorder="1" applyAlignment="1" applyProtection="1">
      <alignment horizontal="center"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27" fillId="2" borderId="44" xfId="0" applyFont="1" applyFill="1" applyBorder="1" applyAlignment="1"/>
  </cellXfs>
  <cellStyles count="1">
    <cellStyle name="Normal" xfId="0" builtinId="0"/>
  </cellStyles>
  <dxfs count="26">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36"/>
  <sheetViews>
    <sheetView tabSelected="1" zoomScale="90" zoomScaleNormal="90" workbookViewId="0">
      <selection activeCell="C6" sqref="C6"/>
    </sheetView>
  </sheetViews>
  <sheetFormatPr defaultColWidth="0" defaultRowHeight="14.25" x14ac:dyDescent="0.2"/>
  <cols>
    <col min="1" max="1" width="24.7109375" style="28" customWidth="1"/>
    <col min="2" max="2" width="14.42578125" style="28" customWidth="1"/>
    <col min="3" max="4" width="17.85546875" style="28" bestFit="1" customWidth="1"/>
    <col min="5" max="5" width="9.140625" style="28" customWidth="1"/>
    <col min="6" max="6" width="12.85546875" style="28" customWidth="1"/>
    <col min="7" max="7" width="9.5703125" style="28" bestFit="1" customWidth="1"/>
    <col min="8" max="8" width="22.140625" style="28" customWidth="1"/>
    <col min="9" max="9" width="10.28515625" style="28" bestFit="1" customWidth="1"/>
    <col min="10" max="10" width="18.28515625" style="28" customWidth="1"/>
    <col min="11" max="11" width="9.140625" style="28" customWidth="1"/>
    <col min="12" max="12" width="18.28515625" style="28" customWidth="1"/>
    <col min="13" max="13" width="9.140625" style="10" hidden="1" customWidth="1"/>
    <col min="14" max="14" width="9.140625" style="3" hidden="1" customWidth="1"/>
    <col min="15" max="15" width="14.28515625" style="3" hidden="1" customWidth="1"/>
    <col min="16" max="16384" width="9.140625" style="3" hidden="1"/>
  </cols>
  <sheetData>
    <row r="1" spans="1:15" ht="22.5" thickBot="1" x14ac:dyDescent="0.25">
      <c r="A1" s="16" t="s">
        <v>0</v>
      </c>
      <c r="B1" s="17" t="s">
        <v>9</v>
      </c>
      <c r="C1" s="13" t="s">
        <v>16</v>
      </c>
      <c r="D1" s="14" t="s">
        <v>10</v>
      </c>
      <c r="E1" s="10"/>
      <c r="F1" s="84" t="s">
        <v>11</v>
      </c>
      <c r="G1" s="85"/>
      <c r="H1" s="86"/>
      <c r="I1" s="10"/>
      <c r="J1" s="10"/>
      <c r="K1" s="10"/>
      <c r="L1" s="10"/>
    </row>
    <row r="2" spans="1:15" ht="15.75" thickBot="1" x14ac:dyDescent="0.25">
      <c r="A2" s="38" t="s">
        <v>27</v>
      </c>
      <c r="B2" s="18" t="s">
        <v>15</v>
      </c>
      <c r="C2" s="15" t="s">
        <v>15</v>
      </c>
      <c r="D2" s="15" t="s">
        <v>15</v>
      </c>
      <c r="E2" s="10"/>
      <c r="F2" s="87"/>
      <c r="G2" s="88"/>
      <c r="H2" s="89"/>
      <c r="I2" s="10"/>
      <c r="J2" s="10"/>
      <c r="K2" s="10"/>
      <c r="L2" s="10"/>
      <c r="O2" s="3" t="str">
        <f>IF(OR(A2="NO2",A2="PM10"),"ALV")</f>
        <v>ALV</v>
      </c>
    </row>
    <row r="3" spans="1:15" ht="26.25" thickBot="1" x14ac:dyDescent="0.25">
      <c r="A3" s="19" t="s">
        <v>3</v>
      </c>
      <c r="B3" s="96">
        <f>IF(A4="ALV",40,50)</f>
        <v>40</v>
      </c>
      <c r="C3" s="101">
        <v>40</v>
      </c>
      <c r="D3" s="101">
        <v>0.59</v>
      </c>
      <c r="E3" s="10"/>
      <c r="F3" s="90" t="s">
        <v>12</v>
      </c>
      <c r="G3" s="91"/>
      <c r="H3" s="92"/>
      <c r="I3" s="10"/>
      <c r="J3" s="10"/>
      <c r="K3" s="10"/>
      <c r="L3" s="10"/>
      <c r="O3" s="3" t="str">
        <f>IF(A2="PM10","PCT"," ")</f>
        <v xml:space="preserve"> </v>
      </c>
    </row>
    <row r="4" spans="1:15" ht="15" thickBot="1" x14ac:dyDescent="0.25">
      <c r="A4" s="38" t="s">
        <v>26</v>
      </c>
      <c r="B4" s="97"/>
      <c r="C4" s="102"/>
      <c r="D4" s="102"/>
      <c r="E4" s="10"/>
      <c r="F4" s="93"/>
      <c r="G4" s="94"/>
      <c r="H4" s="95"/>
      <c r="I4" s="10"/>
      <c r="J4" s="10"/>
      <c r="K4" s="10"/>
      <c r="L4" s="10"/>
    </row>
    <row r="5" spans="1:15" ht="15" hidden="1" thickBot="1" x14ac:dyDescent="0.25">
      <c r="A5" s="103" t="s">
        <v>22</v>
      </c>
      <c r="B5" s="104"/>
      <c r="C5" s="39">
        <f>ROUND(C3/B3*100,0)</f>
        <v>100</v>
      </c>
      <c r="D5" s="39">
        <f>ROUND(D3/B3*100,0)</f>
        <v>1</v>
      </c>
      <c r="E5" s="10"/>
      <c r="F5" s="9"/>
      <c r="G5" s="9"/>
      <c r="H5" s="9"/>
      <c r="I5" s="3"/>
      <c r="J5" s="3"/>
      <c r="K5" s="3"/>
      <c r="L5" s="3"/>
    </row>
    <row r="6" spans="1:15" s="10" customFormat="1" ht="15" thickBot="1" x14ac:dyDescent="0.25">
      <c r="A6" s="41"/>
      <c r="B6" s="41"/>
      <c r="C6" s="40"/>
      <c r="D6" s="40"/>
    </row>
    <row r="7" spans="1:15" ht="14.25" customHeight="1" x14ac:dyDescent="0.2">
      <c r="A7" s="20"/>
      <c r="B7" s="20"/>
      <c r="C7" s="20"/>
      <c r="D7" s="20"/>
      <c r="E7" s="105" t="str">
        <f>"change in the "&amp;A4&amp;" for "&amp;A2&amp;" resulting from the project"</f>
        <v>change in the ALV for NO2 resulting from the project</v>
      </c>
      <c r="F7" s="106"/>
      <c r="G7" s="106"/>
      <c r="H7" s="106"/>
      <c r="I7" s="106"/>
      <c r="J7" s="106"/>
      <c r="K7" s="106"/>
      <c r="L7" s="107"/>
    </row>
    <row r="8" spans="1:15" ht="15" customHeight="1" thickBot="1" x14ac:dyDescent="0.25">
      <c r="A8" s="20"/>
      <c r="B8" s="20"/>
      <c r="C8" s="20"/>
      <c r="D8" s="20"/>
      <c r="E8" s="45"/>
      <c r="F8" s="46"/>
      <c r="G8" s="46"/>
      <c r="H8" s="46"/>
      <c r="I8" s="46"/>
      <c r="J8" s="46"/>
      <c r="K8" s="46"/>
      <c r="L8" s="47"/>
    </row>
    <row r="9" spans="1:15" ht="26.25" customHeight="1" thickTop="1" thickBot="1" x14ac:dyDescent="0.3">
      <c r="A9" s="98" t="s">
        <v>4</v>
      </c>
      <c r="B9" s="99"/>
      <c r="C9" s="108" t="str">
        <f>A2</f>
        <v>NO2</v>
      </c>
      <c r="D9" s="109"/>
      <c r="E9" s="100" t="str">
        <f>0.01*B3&amp;" ug/m^3"</f>
        <v>0.4 ug/m^3</v>
      </c>
      <c r="F9" s="83"/>
      <c r="G9" s="82" t="str">
        <f>0.02*B3&amp;" ug/m^3"&amp;" to "&amp;0.05*B3&amp;" ug/m^3"</f>
        <v>0.8 ug/m^3 to 2 ug/m^3</v>
      </c>
      <c r="H9" s="83"/>
      <c r="I9" s="82" t="str">
        <f>0.06*B3&amp;" ug/m^3"&amp;" to "&amp;0.1*B3&amp;" ug/m^3"</f>
        <v>2.4 ug/m^3 to 4 ug/m^3</v>
      </c>
      <c r="J9" s="82"/>
      <c r="K9" s="82" t="str">
        <f>"&gt; "&amp;0.1*B3&amp;" ug/m^3"</f>
        <v>&gt; 4 ug/m^3</v>
      </c>
      <c r="L9" s="83"/>
    </row>
    <row r="10" spans="1:15" ht="15.75" thickTop="1" x14ac:dyDescent="0.25">
      <c r="A10" s="21"/>
      <c r="B10" s="22"/>
      <c r="C10" s="80" t="str">
        <f>A4</f>
        <v>ALV</v>
      </c>
      <c r="D10" s="81"/>
      <c r="E10" s="42"/>
      <c r="F10" s="5"/>
      <c r="G10" s="4"/>
      <c r="H10" s="5"/>
      <c r="I10" s="4"/>
      <c r="J10" s="5"/>
      <c r="K10" s="4"/>
      <c r="L10" s="5"/>
    </row>
    <row r="11" spans="1:15" ht="15" thickBot="1" x14ac:dyDescent="0.25">
      <c r="A11" s="23"/>
      <c r="B11" s="24"/>
      <c r="C11" s="48" t="s">
        <v>23</v>
      </c>
      <c r="D11" s="49" t="s">
        <v>24</v>
      </c>
      <c r="E11" s="43"/>
      <c r="F11" s="44"/>
      <c r="G11" s="6"/>
      <c r="H11" s="7"/>
      <c r="I11" s="6"/>
      <c r="J11" s="7"/>
      <c r="K11" s="6"/>
      <c r="L11" s="7"/>
    </row>
    <row r="12" spans="1:15" x14ac:dyDescent="0.2">
      <c r="A12" s="35" t="s">
        <v>21</v>
      </c>
      <c r="B12" s="25" t="str">
        <f>$A$2&amp; " " &amp;$A$4</f>
        <v>NO2 ALV</v>
      </c>
      <c r="C12" s="50" t="str">
        <f>"≥"&amp;1.1*B3&amp;" ug/m^3"</f>
        <v>≥44 ug/m^3</v>
      </c>
      <c r="D12" s="51"/>
      <c r="E12" s="78" t="s">
        <v>6</v>
      </c>
      <c r="F12" s="79"/>
      <c r="G12" s="74" t="s">
        <v>5</v>
      </c>
      <c r="H12" s="75"/>
      <c r="I12" s="74" t="s">
        <v>5</v>
      </c>
      <c r="J12" s="75"/>
      <c r="K12" s="74" t="s">
        <v>5</v>
      </c>
      <c r="L12" s="75"/>
    </row>
    <row r="13" spans="1:15" x14ac:dyDescent="0.2">
      <c r="A13" s="36" t="s">
        <v>20</v>
      </c>
      <c r="B13" s="26" t="str">
        <f>$A$2&amp; " " &amp;$A$4</f>
        <v>NO2 ALV</v>
      </c>
      <c r="C13" s="52" t="str">
        <f>"≤"&amp;1.09*B3&amp;" ug/m^3"</f>
        <v>≤43.6 ug/m^3</v>
      </c>
      <c r="D13" s="53" t="str">
        <f>"≤"&amp;1.03*B3&amp;" ug/m^3"</f>
        <v>≤41.2 ug/m^3</v>
      </c>
      <c r="E13" s="62" t="s">
        <v>6</v>
      </c>
      <c r="F13" s="63"/>
      <c r="G13" s="62" t="s">
        <v>6</v>
      </c>
      <c r="H13" s="63"/>
      <c r="I13" s="76" t="s">
        <v>5</v>
      </c>
      <c r="J13" s="77"/>
      <c r="K13" s="76" t="s">
        <v>5</v>
      </c>
      <c r="L13" s="77"/>
    </row>
    <row r="14" spans="1:15" x14ac:dyDescent="0.2">
      <c r="A14" s="36" t="s">
        <v>19</v>
      </c>
      <c r="B14" s="26" t="str">
        <f t="shared" ref="B14:B15" si="0">$A$2&amp; " " &amp;$A$4</f>
        <v>NO2 ALV</v>
      </c>
      <c r="C14" s="52" t="str">
        <f>"≤"&amp;1.02*B3&amp;" ug/m^3"</f>
        <v>≤40.8 ug/m^3</v>
      </c>
      <c r="D14" s="53" t="str">
        <f>"≤"&amp;0.95*B3&amp;" ug/m^3"</f>
        <v>≤38 ug/m^3</v>
      </c>
      <c r="E14" s="70" t="s">
        <v>7</v>
      </c>
      <c r="F14" s="71"/>
      <c r="G14" s="62" t="s">
        <v>6</v>
      </c>
      <c r="H14" s="63"/>
      <c r="I14" s="62" t="s">
        <v>6</v>
      </c>
      <c r="J14" s="63"/>
      <c r="K14" s="76" t="s">
        <v>5</v>
      </c>
      <c r="L14" s="77"/>
    </row>
    <row r="15" spans="1:15" x14ac:dyDescent="0.2">
      <c r="A15" s="36" t="s">
        <v>18</v>
      </c>
      <c r="B15" s="26" t="str">
        <f t="shared" si="0"/>
        <v>NO2 ALV</v>
      </c>
      <c r="C15" s="52" t="str">
        <f>"≤"&amp;0.94*B3&amp;" ug/m^3"</f>
        <v>≤37.6 ug/m^3</v>
      </c>
      <c r="D15" s="53" t="str">
        <f>"≤"&amp;0.76*B3&amp;" ug/m^3"</f>
        <v>≤30.4 ug/m^3</v>
      </c>
      <c r="E15" s="66" t="s">
        <v>8</v>
      </c>
      <c r="F15" s="67"/>
      <c r="G15" s="70" t="s">
        <v>7</v>
      </c>
      <c r="H15" s="71"/>
      <c r="I15" s="62" t="s">
        <v>6</v>
      </c>
      <c r="J15" s="63"/>
      <c r="K15" s="62" t="s">
        <v>6</v>
      </c>
      <c r="L15" s="63"/>
    </row>
    <row r="16" spans="1:15" ht="17.25" customHeight="1" thickBot="1" x14ac:dyDescent="0.25">
      <c r="A16" s="37" t="s">
        <v>17</v>
      </c>
      <c r="B16" s="27" t="str">
        <f>$A$2&amp; " " &amp;$A$4</f>
        <v>NO2 ALV</v>
      </c>
      <c r="C16" s="54" t="str">
        <f>"≥"&amp;0.75*B3&amp;" ug/m^3"</f>
        <v>≥30 ug/m^3</v>
      </c>
      <c r="D16" s="55"/>
      <c r="E16" s="68" t="s">
        <v>8</v>
      </c>
      <c r="F16" s="69"/>
      <c r="G16" s="68" t="s">
        <v>8</v>
      </c>
      <c r="H16" s="69"/>
      <c r="I16" s="72" t="s">
        <v>7</v>
      </c>
      <c r="J16" s="73"/>
      <c r="K16" s="64" t="s">
        <v>6</v>
      </c>
      <c r="L16" s="65"/>
    </row>
    <row r="17" spans="1:13" ht="15.75" thickTop="1" thickBot="1" x14ac:dyDescent="0.25">
      <c r="A17" s="20"/>
      <c r="B17" s="20"/>
      <c r="C17" s="20"/>
      <c r="D17" s="20"/>
      <c r="E17" s="20"/>
      <c r="F17" s="20"/>
      <c r="G17" s="20"/>
      <c r="H17" s="20"/>
      <c r="I17" s="20"/>
      <c r="J17" s="20"/>
      <c r="K17" s="20"/>
      <c r="L17" s="20"/>
    </row>
    <row r="18" spans="1:13" s="11" customFormat="1" ht="16.5" customHeight="1" thickTop="1" thickBot="1" x14ac:dyDescent="0.25">
      <c r="A18" s="60" t="str">
        <f>IF(D5=0, "The "&amp;A4&amp;" of "&amp;A2&amp;" increases by less than 0.5% of the "&amp;A4&amp;" therefore the change is NEGLIGIBLE", "")</f>
        <v/>
      </c>
      <c r="B18" s="61"/>
      <c r="C18" s="61"/>
      <c r="D18" s="61"/>
      <c r="E18" s="61"/>
      <c r="F18" s="61"/>
      <c r="G18" s="61"/>
      <c r="H18" s="61"/>
      <c r="I18" s="61"/>
      <c r="J18" s="61"/>
      <c r="K18" s="61"/>
      <c r="L18" s="61"/>
      <c r="M18" s="12"/>
    </row>
    <row r="19" spans="1:13" s="10" customFormat="1" ht="15" thickTop="1" x14ac:dyDescent="0.2">
      <c r="A19" s="20"/>
      <c r="B19" s="20"/>
      <c r="C19" s="20"/>
      <c r="D19" s="20"/>
      <c r="E19" s="20"/>
      <c r="F19" s="20"/>
      <c r="G19" s="20"/>
      <c r="H19" s="20"/>
      <c r="I19" s="20"/>
      <c r="J19" s="20"/>
      <c r="K19" s="20"/>
      <c r="L19" s="20"/>
    </row>
    <row r="20" spans="1:13" ht="28.5" customHeight="1" x14ac:dyDescent="0.2">
      <c r="A20" s="56" t="s">
        <v>25</v>
      </c>
      <c r="B20" s="56"/>
      <c r="C20" s="56"/>
      <c r="D20" s="56"/>
      <c r="E20" s="56"/>
      <c r="F20" s="56"/>
      <c r="G20" s="56"/>
      <c r="H20" s="56"/>
      <c r="I20" s="56"/>
      <c r="J20" s="56"/>
      <c r="K20" s="56"/>
      <c r="L20" s="56"/>
    </row>
    <row r="21" spans="1:13" x14ac:dyDescent="0.2">
      <c r="A21" s="29"/>
      <c r="B21" s="29"/>
      <c r="C21" s="30"/>
      <c r="D21" s="30"/>
      <c r="E21" s="30"/>
      <c r="F21" s="30"/>
      <c r="G21" s="30"/>
    </row>
    <row r="22" spans="1:13" x14ac:dyDescent="0.2">
      <c r="A22" s="31"/>
      <c r="B22" s="31"/>
      <c r="C22" s="30"/>
      <c r="D22" s="30"/>
      <c r="E22" s="32"/>
      <c r="F22" s="32"/>
      <c r="G22" s="32"/>
    </row>
    <row r="23" spans="1:13" x14ac:dyDescent="0.2">
      <c r="A23" s="31"/>
      <c r="B23" s="31"/>
      <c r="C23" s="30"/>
      <c r="D23" s="30"/>
      <c r="E23" s="32"/>
      <c r="F23" s="32"/>
      <c r="G23" s="32"/>
    </row>
    <row r="24" spans="1:13" ht="15" x14ac:dyDescent="0.25">
      <c r="A24" s="31"/>
      <c r="B24" s="31"/>
      <c r="C24" s="30"/>
      <c r="D24" s="30"/>
      <c r="E24" s="32"/>
      <c r="F24" s="32"/>
      <c r="G24" s="32"/>
      <c r="H24" s="33"/>
      <c r="I24" s="59"/>
      <c r="J24" s="59"/>
      <c r="K24" s="59"/>
      <c r="L24" s="59"/>
    </row>
    <row r="25" spans="1:13" ht="15" x14ac:dyDescent="0.25">
      <c r="A25" s="31"/>
      <c r="B25" s="31"/>
      <c r="C25" s="30"/>
      <c r="D25" s="30"/>
      <c r="E25" s="32"/>
      <c r="F25" s="32"/>
      <c r="G25" s="32"/>
      <c r="H25" s="33"/>
      <c r="I25" s="59"/>
      <c r="J25" s="59"/>
      <c r="K25" s="59"/>
      <c r="L25" s="59"/>
    </row>
    <row r="26" spans="1:13" ht="15" x14ac:dyDescent="0.25">
      <c r="A26" s="34"/>
      <c r="B26" s="31"/>
      <c r="C26" s="32"/>
      <c r="D26" s="32"/>
      <c r="E26" s="32"/>
      <c r="F26" s="32"/>
      <c r="G26" s="32"/>
      <c r="H26" s="33"/>
      <c r="I26" s="57"/>
      <c r="J26" s="57"/>
      <c r="K26" s="59"/>
      <c r="L26" s="59"/>
    </row>
    <row r="27" spans="1:13" ht="15" x14ac:dyDescent="0.25">
      <c r="A27" s="34"/>
      <c r="B27" s="31"/>
      <c r="C27" s="32"/>
      <c r="D27" s="32"/>
      <c r="E27" s="32"/>
      <c r="F27" s="32"/>
      <c r="G27" s="32"/>
      <c r="H27" s="33"/>
      <c r="I27" s="57"/>
      <c r="J27" s="57"/>
      <c r="K27" s="57"/>
      <c r="L27" s="57"/>
    </row>
    <row r="28" spans="1:13" ht="15" x14ac:dyDescent="0.25">
      <c r="A28" s="34"/>
      <c r="B28" s="31"/>
      <c r="C28" s="32"/>
      <c r="D28" s="32"/>
      <c r="E28" s="32"/>
      <c r="F28" s="32"/>
      <c r="G28" s="32"/>
      <c r="H28" s="33"/>
      <c r="I28" s="58"/>
      <c r="J28" s="58"/>
      <c r="K28" s="57"/>
      <c r="L28" s="57"/>
    </row>
    <row r="29" spans="1:13" x14ac:dyDescent="0.2">
      <c r="B29" s="32"/>
      <c r="C29" s="32"/>
      <c r="D29" s="32"/>
      <c r="E29" s="32"/>
      <c r="F29" s="32"/>
      <c r="G29" s="32"/>
    </row>
    <row r="30" spans="1:13" x14ac:dyDescent="0.2">
      <c r="B30" s="32"/>
      <c r="C30" s="32"/>
      <c r="D30" s="32"/>
      <c r="E30" s="32"/>
      <c r="F30" s="32"/>
      <c r="G30" s="32"/>
    </row>
    <row r="31" spans="1:13" x14ac:dyDescent="0.2">
      <c r="B31" s="31"/>
      <c r="C31" s="32"/>
      <c r="D31" s="32"/>
      <c r="E31" s="32"/>
      <c r="F31" s="32"/>
      <c r="G31" s="32"/>
    </row>
    <row r="32" spans="1:13" x14ac:dyDescent="0.2">
      <c r="B32" s="31"/>
      <c r="C32" s="32"/>
      <c r="D32" s="32"/>
      <c r="E32" s="32"/>
      <c r="F32" s="32"/>
      <c r="G32" s="32"/>
    </row>
    <row r="33" spans="2:7" x14ac:dyDescent="0.2">
      <c r="B33" s="31"/>
      <c r="C33" s="32"/>
      <c r="D33" s="32"/>
      <c r="E33" s="32"/>
      <c r="F33" s="32"/>
      <c r="G33" s="32"/>
    </row>
    <row r="34" spans="2:7" x14ac:dyDescent="0.2">
      <c r="B34" s="31"/>
      <c r="C34" s="32"/>
      <c r="D34" s="32"/>
      <c r="E34" s="32"/>
      <c r="F34" s="32"/>
      <c r="G34" s="32"/>
    </row>
    <row r="35" spans="2:7" x14ac:dyDescent="0.2">
      <c r="B35" s="31"/>
      <c r="C35" s="32"/>
      <c r="D35" s="32"/>
      <c r="E35" s="32"/>
      <c r="F35" s="32"/>
      <c r="G35" s="32"/>
    </row>
    <row r="36" spans="2:7" x14ac:dyDescent="0.2">
      <c r="B36" s="31"/>
      <c r="C36" s="32"/>
      <c r="D36" s="32"/>
      <c r="E36" s="32"/>
      <c r="F36" s="32"/>
      <c r="G36" s="32"/>
    </row>
  </sheetData>
  <sheetProtection algorithmName="SHA-512" hashValue="wtzSu184BalGgGs7m3+9u8luxvwhwVHwQOvW5JvO9uY2ZJvR9Fz92Wq+2r8qw9hh78gxfCHGWNTgeXwafrFNcw==" saltValue="WukuL0hy5jgsjsnKpKJ/Zg==" spinCount="100000" sheet="1" selectLockedCells="1"/>
  <mergeCells count="46">
    <mergeCell ref="C10:D10"/>
    <mergeCell ref="K9:L9"/>
    <mergeCell ref="F1:H2"/>
    <mergeCell ref="F3:H4"/>
    <mergeCell ref="B3:B4"/>
    <mergeCell ref="A9:B9"/>
    <mergeCell ref="E9:F9"/>
    <mergeCell ref="G9:H9"/>
    <mergeCell ref="I9:J9"/>
    <mergeCell ref="C3:C4"/>
    <mergeCell ref="D3:D4"/>
    <mergeCell ref="A5:B5"/>
    <mergeCell ref="E7:L7"/>
    <mergeCell ref="C9:D9"/>
    <mergeCell ref="K12:L12"/>
    <mergeCell ref="E13:F13"/>
    <mergeCell ref="E14:F14"/>
    <mergeCell ref="I13:J13"/>
    <mergeCell ref="I14:J14"/>
    <mergeCell ref="K13:L13"/>
    <mergeCell ref="K14:L14"/>
    <mergeCell ref="E12:F12"/>
    <mergeCell ref="G12:H12"/>
    <mergeCell ref="I12:J12"/>
    <mergeCell ref="G13:H13"/>
    <mergeCell ref="G14:H14"/>
    <mergeCell ref="A18:L18"/>
    <mergeCell ref="K15:L15"/>
    <mergeCell ref="K16:L16"/>
    <mergeCell ref="E15:F15"/>
    <mergeCell ref="E16:F16"/>
    <mergeCell ref="G15:H15"/>
    <mergeCell ref="G16:H16"/>
    <mergeCell ref="I15:J15"/>
    <mergeCell ref="I16:J16"/>
    <mergeCell ref="A20:L20"/>
    <mergeCell ref="I27:J27"/>
    <mergeCell ref="K27:L27"/>
    <mergeCell ref="I28:J28"/>
    <mergeCell ref="K28:L28"/>
    <mergeCell ref="K24:L24"/>
    <mergeCell ref="I25:J25"/>
    <mergeCell ref="K25:L25"/>
    <mergeCell ref="I26:J26"/>
    <mergeCell ref="K26:L26"/>
    <mergeCell ref="I24:J24"/>
  </mergeCells>
  <conditionalFormatting sqref="K26:L26">
    <cfRule type="expression" dxfId="25" priority="75">
      <formula>"d3&gt;=4"</formula>
    </cfRule>
  </conditionalFormatting>
  <conditionalFormatting sqref="K12:L12">
    <cfRule type="expression" dxfId="24" priority="33">
      <formula>AND(AND(C5&gt;=110),D5&gt;10)</formula>
    </cfRule>
  </conditionalFormatting>
  <conditionalFormatting sqref="I12:J12">
    <cfRule type="expression" dxfId="23" priority="31">
      <formula>AND(AND(C5&gt;=110),AND(D5&gt;=6,D5&lt;=10))</formula>
    </cfRule>
  </conditionalFormatting>
  <conditionalFormatting sqref="G12:H12">
    <cfRule type="expression" dxfId="22" priority="30">
      <formula>AND(C5&gt;=110,AND(D5&gt;=2,D5&lt;=5))</formula>
    </cfRule>
  </conditionalFormatting>
  <conditionalFormatting sqref="E12:F12">
    <cfRule type="expression" dxfId="21" priority="28">
      <formula>AND(C5&gt;=110,D5=1)</formula>
    </cfRule>
  </conditionalFormatting>
  <conditionalFormatting sqref="K13:L13">
    <cfRule type="expression" dxfId="20" priority="27">
      <formula>AND(AND(C5&gt;=103,C5&lt;=109),D5&gt;10)</formula>
    </cfRule>
  </conditionalFormatting>
  <conditionalFormatting sqref="I13:J13">
    <cfRule type="expression" dxfId="19" priority="26">
      <formula>AND(AND(C5&gt;=103,C5&lt;=109),AND(D5&gt;=6,D5&lt;=10))</formula>
    </cfRule>
  </conditionalFormatting>
  <conditionalFormatting sqref="G13:H13">
    <cfRule type="expression" dxfId="18" priority="25">
      <formula>AND(AND(C5&gt;=103,C5&lt;=109),AND(D5&gt;=2,D5&lt;=5))</formula>
    </cfRule>
  </conditionalFormatting>
  <conditionalFormatting sqref="E13:F13">
    <cfRule type="expression" dxfId="17" priority="24">
      <formula>AND(AND(C5&gt;=103,C5&lt;=109),D5=1)</formula>
    </cfRule>
  </conditionalFormatting>
  <conditionalFormatting sqref="I14:J14">
    <cfRule type="expression" dxfId="16" priority="22">
      <formula>AND(AND(C5&gt;=95,C5&lt;=102),AND(D5&gt;=6,D5&lt;=10))</formula>
    </cfRule>
  </conditionalFormatting>
  <conditionalFormatting sqref="G14:H14">
    <cfRule type="expression" dxfId="15" priority="21">
      <formula>AND(AND(C5&gt;=95,C5&lt;=102),AND(D5&gt;=2,D5&lt;=5))</formula>
    </cfRule>
  </conditionalFormatting>
  <conditionalFormatting sqref="E14:F14">
    <cfRule type="expression" dxfId="14" priority="19">
      <formula>AND(AND(C5&gt;=95,C5&lt;=102),D5=1)</formula>
    </cfRule>
  </conditionalFormatting>
  <conditionalFormatting sqref="E15:F15">
    <cfRule type="expression" dxfId="13" priority="18">
      <formula>AND(AND(C5&gt;=76,C5&lt;=94),D5=1)</formula>
    </cfRule>
  </conditionalFormatting>
  <conditionalFormatting sqref="G15:H15">
    <cfRule type="expression" dxfId="12" priority="17">
      <formula>AND(AND(C5&gt;=76,C5&lt;=94),AND(D5&gt;=2,D5&lt;=5))</formula>
    </cfRule>
  </conditionalFormatting>
  <conditionalFormatting sqref="I15:J15">
    <cfRule type="expression" dxfId="11" priority="16">
      <formula>AND(AND(C5&gt;=76,C5&lt;=94),AND(D5&gt;=6,D5&lt;=10))</formula>
    </cfRule>
  </conditionalFormatting>
  <conditionalFormatting sqref="K15:L15">
    <cfRule type="expression" dxfId="10" priority="15">
      <formula>AND(AND(C5&gt;=76,C5&lt;=94),D5&gt;10)</formula>
    </cfRule>
  </conditionalFormatting>
  <conditionalFormatting sqref="K16:L16">
    <cfRule type="expression" dxfId="9" priority="14">
      <formula>AND(C5&lt;=75,D5&gt;10)</formula>
    </cfRule>
  </conditionalFormatting>
  <conditionalFormatting sqref="I16:J16">
    <cfRule type="expression" dxfId="8" priority="13">
      <formula>AND(AND(C5&lt;=75),AND(D5&gt;=6,D5&lt;=10))</formula>
    </cfRule>
  </conditionalFormatting>
  <conditionalFormatting sqref="G16:H16">
    <cfRule type="expression" dxfId="7" priority="12">
      <formula>AND(AND(C5&lt;=75),AND(D5&gt;=2,D5&lt;=5))</formula>
    </cfRule>
  </conditionalFormatting>
  <conditionalFormatting sqref="E16:F16">
    <cfRule type="expression" dxfId="6" priority="11">
      <formula>AND(C5&lt;=75,D5=1)</formula>
    </cfRule>
  </conditionalFormatting>
  <conditionalFormatting sqref="K14:L14">
    <cfRule type="expression" dxfId="5" priority="7">
      <formula>AND(AND(C5&gt;=95,C5&lt;=102),D5&gt;10)</formula>
    </cfRule>
  </conditionalFormatting>
  <conditionalFormatting sqref="C12">
    <cfRule type="expression" dxfId="4" priority="2">
      <formula>"$C$3&gt;=45"</formula>
    </cfRule>
    <cfRule type="expression" priority="3">
      <formula>$C$3=45</formula>
    </cfRule>
    <cfRule type="expression" dxfId="3" priority="4">
      <formula>"c4&gt;=44"</formula>
    </cfRule>
    <cfRule type="expression" dxfId="2" priority="5">
      <formula>"c3&gt;=44"</formula>
    </cfRule>
    <cfRule type="expression" dxfId="1" priority="6">
      <formula>"C3&gt;=44"</formula>
    </cfRule>
  </conditionalFormatting>
  <conditionalFormatting sqref="A18">
    <cfRule type="expression" dxfId="0" priority="1">
      <formula>D5=0</formula>
    </cfRule>
  </conditionalFormatting>
  <dataValidations count="3">
    <dataValidation type="custom" showInputMessage="1" showErrorMessage="1" sqref="M13">
      <formula1>"Sheet2!F23:F26"</formula1>
    </dataValidation>
    <dataValidation type="list" allowBlank="1" showInputMessage="1" showErrorMessage="1" sqref="A4">
      <formula1>$O$2:$O$3</formula1>
    </dataValidation>
    <dataValidation type="list" allowBlank="1" showInputMessage="1" showErrorMessage="1" sqref="A2">
      <formula1>pollutants</formula1>
    </dataValidation>
  </dataValidations>
  <pageMargins left="0.70866141732283472" right="0.70866141732283472"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8"/>
  <sheetViews>
    <sheetView workbookViewId="0">
      <selection activeCell="A4" sqref="A4"/>
    </sheetView>
  </sheetViews>
  <sheetFormatPr defaultRowHeight="15" x14ac:dyDescent="0.25"/>
  <cols>
    <col min="2" max="2" width="11.42578125" customWidth="1"/>
    <col min="8" max="8" width="15.7109375" customWidth="1"/>
    <col min="9" max="9" width="29.42578125" customWidth="1"/>
    <col min="10" max="10" width="16.85546875" customWidth="1"/>
  </cols>
  <sheetData>
    <row r="1" spans="1:6" ht="18" x14ac:dyDescent="0.35">
      <c r="A1" t="s">
        <v>13</v>
      </c>
      <c r="B1" t="s">
        <v>1</v>
      </c>
    </row>
    <row r="2" spans="1:6" ht="33.75" x14ac:dyDescent="0.35">
      <c r="A2" t="s">
        <v>14</v>
      </c>
      <c r="B2" s="1" t="s">
        <v>2</v>
      </c>
    </row>
    <row r="6" spans="1:6" x14ac:dyDescent="0.25">
      <c r="A6" s="2"/>
      <c r="B6" s="2"/>
      <c r="C6" s="2"/>
      <c r="E6" s="2"/>
    </row>
    <row r="7" spans="1:6" x14ac:dyDescent="0.25">
      <c r="A7" s="2"/>
      <c r="B7" s="2"/>
      <c r="C7" s="2"/>
    </row>
    <row r="8" spans="1:6" x14ac:dyDescent="0.25">
      <c r="A8" s="8"/>
      <c r="B8" s="8"/>
      <c r="C8" s="8"/>
      <c r="D8" s="8"/>
      <c r="E8" s="8"/>
      <c r="F8" s="8"/>
    </row>
    <row r="9" spans="1:6" x14ac:dyDescent="0.25">
      <c r="A9" s="2"/>
      <c r="B9" s="2"/>
      <c r="C9" s="2"/>
      <c r="D9" s="2"/>
      <c r="E9" s="2"/>
      <c r="F9" s="2"/>
    </row>
    <row r="10" spans="1:6" x14ac:dyDescent="0.25">
      <c r="A10" s="2"/>
      <c r="B10" s="2"/>
      <c r="C10" s="2"/>
      <c r="D10" s="2"/>
      <c r="E10" s="2"/>
      <c r="F10" s="2"/>
    </row>
    <row r="11" spans="1:6" x14ac:dyDescent="0.25">
      <c r="A11" s="2"/>
      <c r="B11" s="2"/>
      <c r="C11" s="2"/>
      <c r="D11" s="2"/>
      <c r="E11" s="2"/>
      <c r="F11" s="2"/>
    </row>
    <row r="12" spans="1:6" x14ac:dyDescent="0.25">
      <c r="A12" s="2"/>
      <c r="B12" s="2"/>
      <c r="C12" s="2"/>
      <c r="D12" s="2"/>
      <c r="E12" s="2"/>
      <c r="F12" s="2"/>
    </row>
    <row r="13" spans="1:6" x14ac:dyDescent="0.25">
      <c r="A13" s="2"/>
      <c r="B13" s="2"/>
      <c r="C13" s="2"/>
      <c r="D13" s="2"/>
      <c r="E13" s="2"/>
      <c r="F13" s="2"/>
    </row>
    <row r="14" spans="1:6" x14ac:dyDescent="0.25">
      <c r="A14" s="2"/>
      <c r="B14" s="2"/>
      <c r="C14" s="2"/>
      <c r="D14" s="2"/>
      <c r="E14" s="2"/>
      <c r="F14" s="2"/>
    </row>
    <row r="15" spans="1:6" x14ac:dyDescent="0.25">
      <c r="A15" s="2"/>
      <c r="B15" s="2"/>
      <c r="C15" s="2"/>
      <c r="D15" s="2"/>
      <c r="E15" s="2"/>
      <c r="F15" s="2"/>
    </row>
    <row r="16" spans="1:6" x14ac:dyDescent="0.25">
      <c r="A16" s="2"/>
      <c r="B16" s="2"/>
      <c r="C16" s="2"/>
      <c r="D16" s="2"/>
      <c r="E16" s="2"/>
      <c r="F16" s="2"/>
    </row>
    <row r="17" spans="1:6" x14ac:dyDescent="0.25">
      <c r="A17" s="2"/>
      <c r="B17" s="2"/>
      <c r="C17" s="2"/>
      <c r="D17" s="2"/>
      <c r="E17" s="2"/>
      <c r="F17" s="2"/>
    </row>
    <row r="18" spans="1:6" x14ac:dyDescent="0.25">
      <c r="A18" s="2"/>
      <c r="B18" s="2"/>
      <c r="C18" s="2"/>
      <c r="D18" s="2"/>
      <c r="E18" s="2"/>
      <c r="F18"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D918D1-8622-48DD-875C-919B6DF31FA5}">
  <ds:schemaRefs>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http://schemas.microsoft.com/office/infopath/2007/PartnerControls"/>
    <ds:schemaRef ds:uri="http://purl.org/dc/dcmitype/"/>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4430FEA6-AC41-4225-888B-CFD6FF10DF7C}">
  <ds:schemaRefs>
    <ds:schemaRef ds:uri="http://schemas.microsoft.com/sharepoint/v3/contenttype/forms"/>
  </ds:schemaRefs>
</ds:datastoreItem>
</file>

<file path=customXml/itemProps3.xml><?xml version="1.0" encoding="utf-8"?>
<ds:datastoreItem xmlns:ds="http://schemas.openxmlformats.org/officeDocument/2006/customXml" ds:itemID="{971DEC77-9626-4091-94C1-5449C910B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EQO</vt:lpstr>
      <vt:lpstr>Sheet2!icreases</vt:lpstr>
      <vt:lpstr>pollutant</vt:lpstr>
      <vt:lpstr>pollutants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tool</dc:title>
  <dc:creator>MMS@ERA</dc:creator>
  <cp:lastModifiedBy>Michael Nolle</cp:lastModifiedBy>
  <cp:lastPrinted>2017-04-18T09:02:51Z</cp:lastPrinted>
  <dcterms:created xsi:type="dcterms:W3CDTF">2017-04-12T11:51:07Z</dcterms:created>
  <dcterms:modified xsi:type="dcterms:W3CDTF">2023-07-19T08:57:10Z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